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0" windowWidth="15075" windowHeight="774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2" i="1"/>
  <c r="F3" i="1" l="1"/>
  <c r="F4" i="1"/>
  <c r="F5" i="1"/>
  <c r="F6" i="1"/>
  <c r="F7" i="1"/>
  <c r="F8" i="1"/>
  <c r="E9" i="1"/>
  <c r="F9" i="1"/>
  <c r="E10" i="1"/>
  <c r="F10" i="1"/>
  <c r="E11" i="1"/>
  <c r="F11" i="1"/>
  <c r="E12" i="1"/>
  <c r="F12" i="1"/>
  <c r="F2" i="1"/>
  <c r="P3" i="1"/>
  <c r="P4" i="1"/>
  <c r="P5" i="1"/>
  <c r="P6" i="1"/>
  <c r="P7" i="1"/>
  <c r="P8" i="1"/>
  <c r="O9" i="1"/>
  <c r="P9" i="1"/>
  <c r="O10" i="1"/>
  <c r="P10" i="1"/>
  <c r="O11" i="1"/>
  <c r="P11" i="1"/>
  <c r="O12" i="1"/>
  <c r="P12" i="1"/>
  <c r="P2" i="1"/>
  <c r="I10" i="1"/>
  <c r="T5" i="1" s="1"/>
  <c r="I9" i="1"/>
  <c r="I11" i="1"/>
  <c r="I12" i="1"/>
  <c r="T2" i="1"/>
  <c r="L4" i="1"/>
  <c r="Q4" i="1"/>
  <c r="M11" i="1"/>
  <c r="N4" i="1"/>
  <c r="S4" i="1"/>
  <c r="L5" i="1"/>
  <c r="Q5" i="1"/>
  <c r="N5" i="1"/>
  <c r="S5" i="1"/>
  <c r="L6" i="1"/>
  <c r="Q6" i="1"/>
  <c r="N6" i="1"/>
  <c r="S6" i="1"/>
  <c r="T6" i="1"/>
  <c r="L7" i="1"/>
  <c r="S7" i="1"/>
  <c r="Q7" i="1"/>
  <c r="N7" i="1"/>
  <c r="L8" i="1"/>
  <c r="S8" i="1"/>
  <c r="Q8" i="1"/>
  <c r="N8" i="1"/>
  <c r="L9" i="1"/>
  <c r="S9" i="1"/>
  <c r="Q9" i="1"/>
  <c r="M9" i="1"/>
  <c r="N9" i="1"/>
  <c r="T9" i="1"/>
  <c r="L10" i="1"/>
  <c r="S10" i="1"/>
  <c r="Q10" i="1"/>
  <c r="M10" i="1"/>
  <c r="N10" i="1"/>
  <c r="L11" i="1"/>
  <c r="S11" i="1"/>
  <c r="Q11" i="1"/>
  <c r="N11" i="1"/>
  <c r="L12" i="1"/>
  <c r="S12" i="1"/>
  <c r="Q12" i="1"/>
  <c r="M12" i="1"/>
  <c r="N12" i="1"/>
  <c r="L3" i="1"/>
  <c r="Q3" i="1"/>
  <c r="N3" i="1"/>
  <c r="S3" i="1"/>
  <c r="L2" i="1"/>
  <c r="Q2" i="1"/>
  <c r="N2" i="1"/>
  <c r="S2" i="1"/>
  <c r="H3" i="1"/>
  <c r="H4" i="1"/>
  <c r="H5" i="1"/>
  <c r="H6" i="1"/>
  <c r="H7" i="1"/>
  <c r="H8" i="1"/>
  <c r="H9" i="1"/>
  <c r="H10" i="1"/>
  <c r="H11" i="1"/>
  <c r="H12" i="1"/>
  <c r="H2" i="1"/>
  <c r="D2" i="1"/>
  <c r="D5" i="1"/>
  <c r="D6" i="1"/>
  <c r="D4" i="1"/>
  <c r="D7" i="1"/>
  <c r="D8" i="1"/>
  <c r="D12" i="1"/>
  <c r="D11" i="1"/>
  <c r="D10" i="1"/>
  <c r="D9" i="1"/>
  <c r="D3" i="1"/>
  <c r="T8" i="1" l="1"/>
  <c r="T4" i="1"/>
  <c r="T12" i="1"/>
  <c r="T10" i="1"/>
  <c r="T7" i="1"/>
  <c r="T3" i="1"/>
  <c r="T11" i="1"/>
</calcChain>
</file>

<file path=xl/sharedStrings.xml><?xml version="1.0" encoding="utf-8"?>
<sst xmlns="http://schemas.openxmlformats.org/spreadsheetml/2006/main" count="47" uniqueCount="45">
  <si>
    <t>Index/MMI</t>
  </si>
  <si>
    <t>Weights</t>
  </si>
  <si>
    <t>D</t>
  </si>
  <si>
    <t>S</t>
  </si>
  <si>
    <t>H</t>
  </si>
  <si>
    <t>PIE</t>
  </si>
  <si>
    <t>SNA</t>
  </si>
  <si>
    <t>ITI</t>
  </si>
  <si>
    <t>D + ITI</t>
  </si>
  <si>
    <t>0.83+0.17</t>
  </si>
  <si>
    <t>D + AMBI</t>
  </si>
  <si>
    <t>0.39+0.61</t>
  </si>
  <si>
    <t>S + ITI</t>
  </si>
  <si>
    <t>S + AMBI</t>
  </si>
  <si>
    <t>0.38+0.62</t>
  </si>
  <si>
    <t>Org. Enr. Score</t>
  </si>
  <si>
    <t>Ass. Prec. CV</t>
  </si>
  <si>
    <t>Pract. Comm. rank</t>
  </si>
  <si>
    <t>Precision Org. enr.
(R2)</t>
  </si>
  <si>
    <t>Depth-Ref model
precision
(R2)</t>
  </si>
  <si>
    <t>Depth-Ref model score</t>
  </si>
  <si>
    <t>Total rank score</t>
  </si>
  <si>
    <t>Pract. Comm. Score</t>
  </si>
  <si>
    <t>Sensitivity
fisheries
(slope, linear)</t>
  </si>
  <si>
    <t>Sensitivity score
(slope, linear)</t>
  </si>
  <si>
    <t>M1</t>
  </si>
  <si>
    <t>M2</t>
  </si>
  <si>
    <t>M3</t>
  </si>
  <si>
    <t>M4</t>
  </si>
  <si>
    <t>Precision 
fisheries
(R2, linear)</t>
  </si>
  <si>
    <t>Precision score
(R2, linear)</t>
  </si>
  <si>
    <t>Ass.prec. Norm.</t>
  </si>
  <si>
    <t>AMBI+NL</t>
  </si>
  <si>
    <t>Precision fisheries (pseudo-R2, exp.fit)</t>
  </si>
  <si>
    <t>Precision score (pseudo-R2, exp.fit)</t>
  </si>
  <si>
    <t>Sensitivity
fisheries
(ABS slope, exp.fit)</t>
  </si>
  <si>
    <t>Sensitivity score
(slope, exp. fit)</t>
  </si>
  <si>
    <t>M5</t>
  </si>
  <si>
    <t>Ass. Prec.  
(1-CV)</t>
  </si>
  <si>
    <t>Method 2: square root of the quadratic sum of the composing R2 values</t>
  </si>
  <si>
    <t>Method 1: averaging of the composing index slopes</t>
  </si>
  <si>
    <t>Method 3: take the lowest score, which is the limiting factor</t>
  </si>
  <si>
    <t>Method 4: calculate 1 - CV</t>
  </si>
  <si>
    <t>Estimation methods of the performance of MMIs (2 indexes)</t>
  </si>
  <si>
    <t>Method 5: the quadratic sum exceeds 1. Therefore use estimations of the increase of R2: +AMBI = +0.02; +ITI = +0.04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</si>
</sst>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9"/>
      <color theme="1"/>
      <name val="Verdana"/>
      <family val="2"/>
    </font>
    <font>
      <sz val="12"/>
      <color rgb="FF000000"/>
      <name val="Cambria"/>
      <family val="1"/>
    </font>
    <font>
      <b/>
      <sz val="9"/>
      <color theme="1"/>
      <name val="Verdana"/>
      <family val="2"/>
    </font>
    <font>
      <sz val="12"/>
      <name val="Cambria"/>
      <family val="1"/>
    </font>
    <font>
      <sz val="9"/>
      <name val="Verdana"/>
      <family val="2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2" fontId="0" fillId="0" borderId="0" xfId="0" applyNumberFormat="1"/>
    <xf numFmtId="0" fontId="2" fillId="0" borderId="0" xfId="0" applyFont="1"/>
    <xf numFmtId="0" fontId="0" fillId="0" borderId="0" xfId="0" applyFill="1" applyAlignment="1">
      <alignment horizontal="left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2" fontId="0" fillId="0" borderId="0" xfId="0" applyNumberFormat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top" wrapText="1"/>
    </xf>
    <xf numFmtId="2" fontId="1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3" fillId="0" borderId="0" xfId="0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/>
    <xf numFmtId="165" fontId="3" fillId="0" borderId="0" xfId="0" applyNumberFormat="1" applyFont="1" applyBorder="1"/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/>
    <xf numFmtId="2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4" fillId="0" borderId="0" xfId="0" applyFont="1" applyBorder="1"/>
    <xf numFmtId="165" fontId="4" fillId="0" borderId="0" xfId="0" applyNumberFormat="1" applyFont="1" applyBorder="1"/>
    <xf numFmtId="2" fontId="4" fillId="0" borderId="0" xfId="0" applyNumberFormat="1" applyFont="1" applyBorder="1"/>
    <xf numFmtId="2" fontId="4" fillId="0" borderId="0" xfId="0" applyNumberFormat="1" applyFont="1" applyFill="1" applyBorder="1"/>
    <xf numFmtId="2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/>
    <xf numFmtId="0" fontId="5" fillId="0" borderId="0" xfId="0" applyFont="1" applyBorder="1"/>
    <xf numFmtId="165" fontId="5" fillId="0" borderId="0" xfId="0" applyNumberFormat="1" applyFont="1" applyBorder="1"/>
    <xf numFmtId="2" fontId="5" fillId="0" borderId="0" xfId="0" applyNumberFormat="1" applyFont="1" applyBorder="1"/>
    <xf numFmtId="2" fontId="0" fillId="0" borderId="0" xfId="0" applyNumberFormat="1" applyBorder="1"/>
    <xf numFmtId="2" fontId="0" fillId="0" borderId="0" xfId="0" applyNumberFormat="1" applyBorder="1" applyAlignment="1">
      <alignment horizontal="center"/>
    </xf>
    <xf numFmtId="164" fontId="0" fillId="0" borderId="0" xfId="0" applyNumberForma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Rijkswaterstaat">
  <a:themeElements>
    <a:clrScheme name="Rijkswaterstaat">
      <a:dk1>
        <a:srgbClr val="4F81BD"/>
      </a:dk1>
      <a:lt1>
        <a:sysClr val="window" lastClr="FFFFFF"/>
      </a:lt1>
      <a:dk2>
        <a:srgbClr val="000000"/>
      </a:dk2>
      <a:lt2>
        <a:srgbClr val="F9E11E"/>
      </a:lt2>
      <a:accent1>
        <a:srgbClr val="F9E11E"/>
      </a:accent1>
      <a:accent2>
        <a:srgbClr val="007BC7"/>
      </a:accent2>
      <a:accent3>
        <a:srgbClr val="D52B1E"/>
      </a:accent3>
      <a:accent4>
        <a:srgbClr val="8FCAE7"/>
      </a:accent4>
      <a:accent5>
        <a:srgbClr val="39870C"/>
      </a:accent5>
      <a:accent6>
        <a:srgbClr val="FFB612"/>
      </a:accent6>
      <a:hlink>
        <a:srgbClr val="007BC7"/>
      </a:hlink>
      <a:folHlink>
        <a:srgbClr val="A90061"/>
      </a:folHlink>
    </a:clrScheme>
    <a:fontScheme name="Rijkswaterstaat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custClrLst>
    <a:custClr name="Rijkshuisstijl Geel">
      <a:srgbClr val="F9E11E"/>
    </a:custClr>
    <a:custClr name="Rijkshuisstijl Donkergeel">
      <a:srgbClr val="FFB612"/>
    </a:custClr>
    <a:custClr name="Rijkshuisstijl Oranje">
      <a:srgbClr val="E17000"/>
    </a:custClr>
    <a:custClr name="Rijkshuisstijl Rood">
      <a:srgbClr val="D52B1E"/>
    </a:custClr>
    <a:custClr name="Rijkshuisstijl Robijnrood">
      <a:srgbClr val="CA005D"/>
    </a:custClr>
    <a:custClr name="Rijkshuisstijl Roze">
      <a:srgbClr val="F092CD"/>
    </a:custClr>
    <a:custClr name="Rijkshuisstijl Violet">
      <a:srgbClr val="A90061"/>
    </a:custClr>
    <a:custClr name="Rijkshuisstijl Paars">
      <a:srgbClr val="42145F"/>
    </a:custClr>
    <a:custClr name="Rijkshuisstijl Lichtblauw">
      <a:srgbClr val="8FCAE7"/>
    </a:custClr>
    <a:custClr name="Rijkshuisstijl Hemelblauw">
      <a:srgbClr val="007BC7"/>
    </a:custClr>
    <a:custClr name="Rijkshuisstijl Mintgroen">
      <a:srgbClr val="76D2B6"/>
    </a:custClr>
    <a:custClr name="Rijkshuisstijl Groen">
      <a:srgbClr val="39870C"/>
    </a:custClr>
    <a:custClr name="Rijkshuisstijl Mosgroen">
      <a:srgbClr val="777C00"/>
    </a:custClr>
    <a:custClr name="Rijkshuisstijl Donkergroen">
      <a:srgbClr val="275937"/>
    </a:custClr>
    <a:custClr name="Rijkshuisstijl Donkerbruin">
      <a:srgbClr val="673327"/>
    </a:custClr>
    <a:custClr name="Rijkshuisstijl Bruin">
      <a:srgbClr val="94710A"/>
    </a:custClr>
  </a:custClr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6"/>
  <sheetViews>
    <sheetView tabSelected="1" workbookViewId="0">
      <selection sqref="A1:T20"/>
    </sheetView>
  </sheetViews>
  <sheetFormatPr defaultRowHeight="11.25" x14ac:dyDescent="0.15"/>
  <cols>
    <col min="1" max="1" width="10.875" customWidth="1"/>
    <col min="2" max="2" width="10.5" customWidth="1"/>
    <col min="3" max="3" width="10.25" hidden="1" customWidth="1"/>
    <col min="4" max="4" width="10.25" style="16" hidden="1" customWidth="1"/>
    <col min="5" max="5" width="11.125" style="16" customWidth="1"/>
    <col min="6" max="6" width="9.75" style="1" customWidth="1"/>
    <col min="7" max="8" width="0" hidden="1" customWidth="1"/>
    <col min="9" max="9" width="10.375" style="1" customWidth="1"/>
    <col min="10" max="10" width="10.625" style="1" customWidth="1"/>
    <col min="11" max="11" width="9.875" style="1" customWidth="1"/>
    <col min="12" max="12" width="10" style="1" customWidth="1"/>
    <col min="13" max="13" width="10.375" style="1" customWidth="1"/>
    <col min="14" max="14" width="9" style="17"/>
    <col min="15" max="15" width="9" style="1"/>
    <col min="16" max="16" width="8" style="13" customWidth="1"/>
    <col min="17" max="17" width="8.5" style="1" customWidth="1"/>
    <col min="18" max="18" width="9" style="13"/>
    <col min="19" max="19" width="9" style="1"/>
  </cols>
  <sheetData>
    <row r="1" spans="1:26" s="3" customFormat="1" ht="67.5" customHeight="1" x14ac:dyDescent="0.15">
      <c r="A1" s="4" t="s">
        <v>0</v>
      </c>
      <c r="B1" s="5" t="s">
        <v>1</v>
      </c>
      <c r="C1" s="6" t="s">
        <v>23</v>
      </c>
      <c r="D1" s="14" t="s">
        <v>24</v>
      </c>
      <c r="E1" s="14" t="s">
        <v>35</v>
      </c>
      <c r="F1" s="8" t="s">
        <v>36</v>
      </c>
      <c r="G1" s="7" t="s">
        <v>29</v>
      </c>
      <c r="H1" s="7" t="s">
        <v>30</v>
      </c>
      <c r="I1" s="19" t="s">
        <v>33</v>
      </c>
      <c r="J1" s="19" t="s">
        <v>34</v>
      </c>
      <c r="K1" s="8" t="s">
        <v>18</v>
      </c>
      <c r="L1" s="8" t="s">
        <v>15</v>
      </c>
      <c r="M1" s="8" t="s">
        <v>19</v>
      </c>
      <c r="N1" s="8" t="s">
        <v>20</v>
      </c>
      <c r="O1" s="8" t="s">
        <v>16</v>
      </c>
      <c r="P1" s="12" t="s">
        <v>38</v>
      </c>
      <c r="Q1" s="8" t="s">
        <v>31</v>
      </c>
      <c r="R1" s="12" t="s">
        <v>17</v>
      </c>
      <c r="S1" s="8" t="s">
        <v>22</v>
      </c>
      <c r="T1" s="6" t="s">
        <v>21</v>
      </c>
    </row>
    <row r="2" spans="1:26" ht="15.75" x14ac:dyDescent="0.15">
      <c r="A2" s="9" t="s">
        <v>3</v>
      </c>
      <c r="B2" s="10">
        <v>1</v>
      </c>
      <c r="C2" s="10">
        <v>0.16600000000000001</v>
      </c>
      <c r="D2" s="15">
        <f t="shared" ref="D2:D12" si="0">C2/$C$2</f>
        <v>1</v>
      </c>
      <c r="E2" s="23">
        <v>0.19400000000000001</v>
      </c>
      <c r="F2" s="20">
        <f>E2/$E$2</f>
        <v>1</v>
      </c>
      <c r="G2" s="10">
        <v>0.28999999999999998</v>
      </c>
      <c r="H2" s="11">
        <f>G2/$G$9</f>
        <v>0.74935400516795858</v>
      </c>
      <c r="I2" s="20">
        <v>0.23</v>
      </c>
      <c r="J2" s="20">
        <f>I2/$I$12</f>
        <v>0.81470179902218665</v>
      </c>
      <c r="K2" s="24">
        <v>0.9</v>
      </c>
      <c r="L2" s="24">
        <f>K2/$K$10</f>
        <v>0.95744680851063835</v>
      </c>
      <c r="M2" s="20">
        <v>0.48</v>
      </c>
      <c r="N2" s="25">
        <f>M2/$M$11</f>
        <v>0.4945301057316962</v>
      </c>
      <c r="O2" s="20">
        <v>0.31</v>
      </c>
      <c r="P2" s="26">
        <f>1-O2</f>
        <v>0.69</v>
      </c>
      <c r="Q2" s="20">
        <f>P2/$P$4</f>
        <v>0.74918566775244289</v>
      </c>
      <c r="R2" s="26">
        <v>11</v>
      </c>
      <c r="S2" s="20">
        <f>R2/11</f>
        <v>1</v>
      </c>
      <c r="T2" s="18">
        <f t="shared" ref="T2:T12" si="1">SUM(F2,J2,L2,N2,Q2,S2)</f>
        <v>5.0158643810169643</v>
      </c>
    </row>
    <row r="3" spans="1:26" ht="15.75" x14ac:dyDescent="0.15">
      <c r="A3" s="9" t="s">
        <v>2</v>
      </c>
      <c r="B3" s="10">
        <v>1</v>
      </c>
      <c r="C3" s="10">
        <v>0.14099999999999999</v>
      </c>
      <c r="D3" s="15">
        <f t="shared" si="0"/>
        <v>0.84939759036144569</v>
      </c>
      <c r="E3" s="23">
        <v>0.157</v>
      </c>
      <c r="F3" s="20">
        <f t="shared" ref="F3:F12" si="2">E3/$E$2</f>
        <v>0.80927835051546393</v>
      </c>
      <c r="G3" s="10">
        <v>0.26700000000000002</v>
      </c>
      <c r="H3" s="11">
        <f t="shared" ref="H3:H12" si="3">G3/$G$9</f>
        <v>0.68992248062015504</v>
      </c>
      <c r="I3" s="20">
        <v>0.26</v>
      </c>
      <c r="J3" s="20">
        <f t="shared" ref="J3:J12" si="4">I3/$I$12</f>
        <v>0.92096725106855881</v>
      </c>
      <c r="K3" s="24">
        <v>0.87</v>
      </c>
      <c r="L3" s="24">
        <f t="shared" ref="L3:L12" si="5">K3/$K$10</f>
        <v>0.92553191489361708</v>
      </c>
      <c r="M3" s="20">
        <v>0.86</v>
      </c>
      <c r="N3" s="25">
        <f t="shared" ref="N3:N12" si="6">M3/$M$11</f>
        <v>0.88603310610262243</v>
      </c>
      <c r="O3" s="20">
        <v>0.24</v>
      </c>
      <c r="P3" s="26">
        <f t="shared" ref="P3:P12" si="7">1-O3</f>
        <v>0.76</v>
      </c>
      <c r="Q3" s="20">
        <f>P3/$P$4</f>
        <v>0.82519001085776322</v>
      </c>
      <c r="R3" s="26">
        <v>10</v>
      </c>
      <c r="S3" s="20">
        <f>R3/11</f>
        <v>0.90909090909090906</v>
      </c>
      <c r="T3" s="18">
        <f t="shared" si="1"/>
        <v>5.2760915425289348</v>
      </c>
    </row>
    <row r="4" spans="1:26" ht="15.75" x14ac:dyDescent="0.15">
      <c r="A4" s="9" t="s">
        <v>6</v>
      </c>
      <c r="B4" s="10">
        <v>1</v>
      </c>
      <c r="C4" s="10">
        <v>6.9000000000000006E-2</v>
      </c>
      <c r="D4" s="15">
        <f t="shared" si="0"/>
        <v>0.41566265060240964</v>
      </c>
      <c r="E4" s="23">
        <v>7.0999999999999994E-2</v>
      </c>
      <c r="F4" s="20">
        <f t="shared" si="2"/>
        <v>0.36597938144329895</v>
      </c>
      <c r="G4" s="10">
        <v>0.188</v>
      </c>
      <c r="H4" s="11">
        <f t="shared" si="3"/>
        <v>0.48578811369509045</v>
      </c>
      <c r="I4" s="20">
        <v>0.13</v>
      </c>
      <c r="J4" s="20">
        <f t="shared" si="4"/>
        <v>0.46048362553427941</v>
      </c>
      <c r="K4" s="24">
        <v>0.75</v>
      </c>
      <c r="L4" s="24">
        <f t="shared" si="5"/>
        <v>0.79787234042553201</v>
      </c>
      <c r="M4" s="20">
        <v>0.95</v>
      </c>
      <c r="N4" s="25">
        <f t="shared" si="6"/>
        <v>0.97875750092731539</v>
      </c>
      <c r="O4" s="20">
        <v>7.9000000000000001E-2</v>
      </c>
      <c r="P4" s="26">
        <f t="shared" si="7"/>
        <v>0.92100000000000004</v>
      </c>
      <c r="Q4" s="20">
        <f t="shared" ref="Q4:Q12" si="8">P4/$P$4</f>
        <v>1</v>
      </c>
      <c r="R4" s="26">
        <v>9</v>
      </c>
      <c r="S4" s="20">
        <f t="shared" ref="S4:S12" si="9">R4/11</f>
        <v>0.81818181818181823</v>
      </c>
      <c r="T4" s="20">
        <f t="shared" si="1"/>
        <v>4.421274666512244</v>
      </c>
    </row>
    <row r="5" spans="1:26" ht="15.75" x14ac:dyDescent="0.15">
      <c r="A5" s="9" t="s">
        <v>4</v>
      </c>
      <c r="B5" s="10">
        <v>1</v>
      </c>
      <c r="C5" s="10">
        <v>7.9000000000000001E-2</v>
      </c>
      <c r="D5" s="15">
        <f t="shared" si="0"/>
        <v>0.4759036144578313</v>
      </c>
      <c r="E5" s="23">
        <v>7.6999999999999999E-2</v>
      </c>
      <c r="F5" s="20">
        <f t="shared" si="2"/>
        <v>0.39690721649484534</v>
      </c>
      <c r="G5" s="10">
        <v>0.13</v>
      </c>
      <c r="H5" s="11">
        <f t="shared" si="3"/>
        <v>0.33591731266149871</v>
      </c>
      <c r="I5" s="20">
        <v>0.1</v>
      </c>
      <c r="J5" s="20">
        <f t="shared" si="4"/>
        <v>0.35421817348790724</v>
      </c>
      <c r="K5" s="24">
        <v>0.61</v>
      </c>
      <c r="L5" s="24">
        <f t="shared" si="5"/>
        <v>0.64893617021276595</v>
      </c>
      <c r="M5" s="20">
        <v>0.85</v>
      </c>
      <c r="N5" s="25">
        <f t="shared" si="6"/>
        <v>0.87573039556654542</v>
      </c>
      <c r="O5" s="20">
        <v>0.19</v>
      </c>
      <c r="P5" s="26">
        <f t="shared" si="7"/>
        <v>0.81</v>
      </c>
      <c r="Q5" s="20">
        <f t="shared" si="8"/>
        <v>0.87947882736156358</v>
      </c>
      <c r="R5" s="26">
        <v>8</v>
      </c>
      <c r="S5" s="20">
        <f t="shared" si="9"/>
        <v>0.72727272727272729</v>
      </c>
      <c r="T5" s="20">
        <f t="shared" si="1"/>
        <v>3.8825435103963546</v>
      </c>
    </row>
    <row r="6" spans="1:26" ht="15.75" x14ac:dyDescent="0.15">
      <c r="A6" s="9" t="s">
        <v>5</v>
      </c>
      <c r="B6" s="10">
        <v>1</v>
      </c>
      <c r="C6" s="10">
        <v>4.2999999999999997E-2</v>
      </c>
      <c r="D6" s="15">
        <f t="shared" si="0"/>
        <v>0.2590361445783132</v>
      </c>
      <c r="E6" s="23">
        <v>3.4000000000000002E-2</v>
      </c>
      <c r="F6" s="20">
        <f t="shared" si="2"/>
        <v>0.1752577319587629</v>
      </c>
      <c r="G6" s="10">
        <v>6.2E-2</v>
      </c>
      <c r="H6" s="11">
        <f t="shared" si="3"/>
        <v>0.16020671834625322</v>
      </c>
      <c r="I6" s="20">
        <v>0.05</v>
      </c>
      <c r="J6" s="20">
        <f t="shared" si="4"/>
        <v>0.17710908674395362</v>
      </c>
      <c r="K6" s="24">
        <v>0.28000000000000003</v>
      </c>
      <c r="L6" s="24">
        <f t="shared" si="5"/>
        <v>0.29787234042553196</v>
      </c>
      <c r="M6" s="20">
        <v>0</v>
      </c>
      <c r="N6" s="25">
        <f t="shared" si="6"/>
        <v>0</v>
      </c>
      <c r="O6" s="20">
        <v>0.13500000000000001</v>
      </c>
      <c r="P6" s="26">
        <f t="shared" si="7"/>
        <v>0.86499999999999999</v>
      </c>
      <c r="Q6" s="20">
        <f t="shared" si="8"/>
        <v>0.93919652551574373</v>
      </c>
      <c r="R6" s="26">
        <v>7</v>
      </c>
      <c r="S6" s="20">
        <f t="shared" si="9"/>
        <v>0.63636363636363635</v>
      </c>
      <c r="T6" s="20">
        <f t="shared" si="1"/>
        <v>2.2257993210076283</v>
      </c>
    </row>
    <row r="7" spans="1:26" ht="15.75" x14ac:dyDescent="0.15">
      <c r="A7" s="9" t="s">
        <v>32</v>
      </c>
      <c r="B7" s="10">
        <v>1</v>
      </c>
      <c r="C7" s="10">
        <v>5.8000000000000003E-2</v>
      </c>
      <c r="D7" s="15">
        <f t="shared" si="0"/>
        <v>0.3493975903614458</v>
      </c>
      <c r="E7" s="23">
        <v>3.9E-2</v>
      </c>
      <c r="F7" s="20">
        <f t="shared" si="2"/>
        <v>0.20103092783505155</v>
      </c>
      <c r="G7" s="10">
        <v>0.189</v>
      </c>
      <c r="H7" s="11">
        <f t="shared" si="3"/>
        <v>0.48837209302325579</v>
      </c>
      <c r="I7" s="20">
        <v>0.08</v>
      </c>
      <c r="J7" s="20">
        <f t="shared" si="4"/>
        <v>0.28337453879032581</v>
      </c>
      <c r="K7" s="24">
        <v>0.51</v>
      </c>
      <c r="L7" s="24">
        <f t="shared" si="5"/>
        <v>0.54255319148936176</v>
      </c>
      <c r="M7" s="20">
        <v>0.45</v>
      </c>
      <c r="N7" s="25">
        <f t="shared" si="6"/>
        <v>0.46362197412346523</v>
      </c>
      <c r="O7" s="20">
        <v>0.28000000000000003</v>
      </c>
      <c r="P7" s="26">
        <f t="shared" si="7"/>
        <v>0.72</v>
      </c>
      <c r="Q7" s="20">
        <f t="shared" si="8"/>
        <v>0.78175895765472303</v>
      </c>
      <c r="R7" s="26">
        <v>5</v>
      </c>
      <c r="S7" s="20">
        <f t="shared" si="9"/>
        <v>0.45454545454545453</v>
      </c>
      <c r="T7" s="20">
        <f t="shared" si="1"/>
        <v>2.7268850444383821</v>
      </c>
    </row>
    <row r="8" spans="1:26" ht="15.75" x14ac:dyDescent="0.15">
      <c r="A8" s="9" t="s">
        <v>7</v>
      </c>
      <c r="B8" s="10">
        <v>1</v>
      </c>
      <c r="C8" s="10">
        <v>9.5000000000000001E-2</v>
      </c>
      <c r="D8" s="15">
        <f t="shared" si="0"/>
        <v>0.57228915662650603</v>
      </c>
      <c r="E8" s="23">
        <v>0.10199999999999999</v>
      </c>
      <c r="F8" s="20">
        <f t="shared" si="2"/>
        <v>0.52577319587628857</v>
      </c>
      <c r="G8" s="10">
        <v>9.0999999999999998E-2</v>
      </c>
      <c r="H8" s="11">
        <f t="shared" si="3"/>
        <v>0.23514211886304909</v>
      </c>
      <c r="I8" s="20">
        <v>0.11</v>
      </c>
      <c r="J8" s="20">
        <f t="shared" si="4"/>
        <v>0.38963999083669798</v>
      </c>
      <c r="K8" s="24">
        <v>0.9</v>
      </c>
      <c r="L8" s="24">
        <f t="shared" si="5"/>
        <v>0.95744680851063835</v>
      </c>
      <c r="M8" s="20">
        <v>0.02</v>
      </c>
      <c r="N8" s="25">
        <f t="shared" si="6"/>
        <v>2.0605421072154011E-2</v>
      </c>
      <c r="O8" s="20">
        <v>0.41</v>
      </c>
      <c r="P8" s="26">
        <f t="shared" si="7"/>
        <v>0.59000000000000008</v>
      </c>
      <c r="Q8" s="20">
        <f t="shared" si="8"/>
        <v>0.64060803474484262</v>
      </c>
      <c r="R8" s="26">
        <v>6</v>
      </c>
      <c r="S8" s="20">
        <f t="shared" si="9"/>
        <v>0.54545454545454541</v>
      </c>
      <c r="T8" s="20">
        <f t="shared" si="1"/>
        <v>3.079527996495167</v>
      </c>
    </row>
    <row r="9" spans="1:26" ht="15.75" x14ac:dyDescent="0.15">
      <c r="A9" s="9" t="s">
        <v>13</v>
      </c>
      <c r="B9" s="10" t="s">
        <v>14</v>
      </c>
      <c r="C9" s="10">
        <v>9.9000000000000005E-2</v>
      </c>
      <c r="D9" s="15">
        <f t="shared" si="0"/>
        <v>0.59638554216867468</v>
      </c>
      <c r="E9" s="23">
        <f>AVERAGE(E2,E7)</f>
        <v>0.11650000000000001</v>
      </c>
      <c r="F9" s="20">
        <f t="shared" si="2"/>
        <v>0.60051546391752575</v>
      </c>
      <c r="G9" s="10">
        <v>0.38700000000000001</v>
      </c>
      <c r="H9" s="11">
        <f t="shared" si="3"/>
        <v>1</v>
      </c>
      <c r="I9" s="20">
        <f>SQRT(SUMSQ(I2,I7))</f>
        <v>0.24351591323771843</v>
      </c>
      <c r="J9" s="20">
        <f t="shared" si="4"/>
        <v>0.86257762002304317</v>
      </c>
      <c r="K9" s="24">
        <v>0.92</v>
      </c>
      <c r="L9" s="24">
        <f t="shared" si="5"/>
        <v>0.97872340425531923</v>
      </c>
      <c r="M9" s="20">
        <f>SQRT(SUMSQ(M2,M7))</f>
        <v>0.6579513659838393</v>
      </c>
      <c r="N9" s="25">
        <f t="shared" si="6"/>
        <v>0.67786824705479587</v>
      </c>
      <c r="O9" s="20">
        <f>AVERAGE(O2,O7)</f>
        <v>0.29500000000000004</v>
      </c>
      <c r="P9" s="26">
        <f t="shared" si="7"/>
        <v>0.70499999999999996</v>
      </c>
      <c r="Q9" s="20">
        <f t="shared" si="8"/>
        <v>0.76547231270358296</v>
      </c>
      <c r="R9" s="26">
        <v>5</v>
      </c>
      <c r="S9" s="20">
        <f t="shared" si="9"/>
        <v>0.45454545454545453</v>
      </c>
      <c r="T9" s="20">
        <f t="shared" si="1"/>
        <v>4.3397025024997218</v>
      </c>
    </row>
    <row r="10" spans="1:26" ht="15.75" x14ac:dyDescent="0.15">
      <c r="A10" s="9" t="s">
        <v>12</v>
      </c>
      <c r="B10" s="10" t="s">
        <v>9</v>
      </c>
      <c r="C10" s="10">
        <v>0.153</v>
      </c>
      <c r="D10" s="15">
        <f t="shared" si="0"/>
        <v>0.92168674698795172</v>
      </c>
      <c r="E10" s="23">
        <f>AVERAGE(E2,E8)</f>
        <v>0.14799999999999999</v>
      </c>
      <c r="F10" s="20">
        <f t="shared" si="2"/>
        <v>0.76288659793814428</v>
      </c>
      <c r="G10" s="10">
        <v>0.29799999999999999</v>
      </c>
      <c r="H10" s="11">
        <f t="shared" si="3"/>
        <v>0.77002583979328165</v>
      </c>
      <c r="I10" s="20">
        <f>SQRT(SUMSQ(I2,I8))</f>
        <v>0.25495097567963926</v>
      </c>
      <c r="J10" s="20">
        <f t="shared" si="4"/>
        <v>0.90308268934201674</v>
      </c>
      <c r="K10" s="24">
        <v>0.94</v>
      </c>
      <c r="L10" s="24">
        <f t="shared" si="5"/>
        <v>1</v>
      </c>
      <c r="M10" s="20">
        <f>SQRT(SUMSQ(M2,M8))</f>
        <v>0.48041648597857256</v>
      </c>
      <c r="N10" s="25">
        <f t="shared" si="6"/>
        <v>0.49495919917965303</v>
      </c>
      <c r="O10" s="20">
        <f>AVERAGE(O2,O8)</f>
        <v>0.36</v>
      </c>
      <c r="P10" s="26">
        <f t="shared" si="7"/>
        <v>0.64</v>
      </c>
      <c r="Q10" s="20">
        <f t="shared" si="8"/>
        <v>0.69489685124864276</v>
      </c>
      <c r="R10" s="26">
        <v>6</v>
      </c>
      <c r="S10" s="20">
        <f t="shared" si="9"/>
        <v>0.54545454545454541</v>
      </c>
      <c r="T10" s="20">
        <f t="shared" si="1"/>
        <v>4.401279883163002</v>
      </c>
    </row>
    <row r="11" spans="1:26" ht="15.75" x14ac:dyDescent="0.15">
      <c r="A11" s="9" t="s">
        <v>10</v>
      </c>
      <c r="B11" s="10" t="s">
        <v>11</v>
      </c>
      <c r="C11" s="10">
        <v>9.0999999999999998E-2</v>
      </c>
      <c r="D11" s="15">
        <f t="shared" si="0"/>
        <v>0.54819277108433728</v>
      </c>
      <c r="E11" s="23">
        <f>AVERAGE(E3,E7)</f>
        <v>9.8000000000000004E-2</v>
      </c>
      <c r="F11" s="20">
        <f t="shared" si="2"/>
        <v>0.50515463917525771</v>
      </c>
      <c r="G11" s="10">
        <v>0.374</v>
      </c>
      <c r="H11" s="11">
        <f t="shared" si="3"/>
        <v>0.96640826873385011</v>
      </c>
      <c r="I11" s="20">
        <f>SQRT(SUMSQ(I3,I7))</f>
        <v>0.27202941017470889</v>
      </c>
      <c r="J11" s="20">
        <f t="shared" si="4"/>
        <v>0.96357760807078108</v>
      </c>
      <c r="K11" s="24">
        <v>0.89</v>
      </c>
      <c r="L11" s="24">
        <f t="shared" si="5"/>
        <v>0.94680851063829796</v>
      </c>
      <c r="M11" s="20">
        <f>SQRT(SUMSQ(M3,M7))</f>
        <v>0.9706183596038146</v>
      </c>
      <c r="N11" s="25">
        <f t="shared" si="6"/>
        <v>1</v>
      </c>
      <c r="O11" s="20">
        <f>AVERAGE(O3,O7)</f>
        <v>0.26</v>
      </c>
      <c r="P11" s="26">
        <f t="shared" si="7"/>
        <v>0.74</v>
      </c>
      <c r="Q11" s="20">
        <f t="shared" si="8"/>
        <v>0.80347448425624313</v>
      </c>
      <c r="R11" s="26">
        <v>5</v>
      </c>
      <c r="S11" s="20">
        <f t="shared" si="9"/>
        <v>0.45454545454545453</v>
      </c>
      <c r="T11" s="20">
        <f t="shared" si="1"/>
        <v>4.6735606966860344</v>
      </c>
    </row>
    <row r="12" spans="1:26" s="36" customFormat="1" ht="15.75" x14ac:dyDescent="0.15">
      <c r="A12" s="9" t="s">
        <v>8</v>
      </c>
      <c r="B12" s="10" t="s">
        <v>9</v>
      </c>
      <c r="C12" s="10">
        <v>0.13200000000000001</v>
      </c>
      <c r="D12" s="15">
        <f t="shared" si="0"/>
        <v>0.79518072289156627</v>
      </c>
      <c r="E12" s="23">
        <f>AVERAGE(E3,E8)</f>
        <v>0.1295</v>
      </c>
      <c r="F12" s="20">
        <f t="shared" si="2"/>
        <v>0.66752577319587625</v>
      </c>
      <c r="G12" s="10">
        <v>0.27700000000000002</v>
      </c>
      <c r="H12" s="11">
        <f t="shared" si="3"/>
        <v>0.7157622739018088</v>
      </c>
      <c r="I12" s="20">
        <f>SQRT(SUMSQ(I3,I8))</f>
        <v>0.28231188426986209</v>
      </c>
      <c r="J12" s="20">
        <f t="shared" si="4"/>
        <v>1</v>
      </c>
      <c r="K12" s="24">
        <v>0.91</v>
      </c>
      <c r="L12" s="24">
        <f t="shared" si="5"/>
        <v>0.96808510638297884</v>
      </c>
      <c r="M12" s="20">
        <f>SQRT(SUMSQ(M3,M8))</f>
        <v>0.86023252670426265</v>
      </c>
      <c r="N12" s="25">
        <f t="shared" si="6"/>
        <v>0.88627267163521506</v>
      </c>
      <c r="O12" s="20">
        <f>AVERAGE(O3,O8)</f>
        <v>0.32499999999999996</v>
      </c>
      <c r="P12" s="26">
        <f t="shared" si="7"/>
        <v>0.67500000000000004</v>
      </c>
      <c r="Q12" s="20">
        <f t="shared" si="8"/>
        <v>0.73289902280130292</v>
      </c>
      <c r="R12" s="26">
        <v>6</v>
      </c>
      <c r="S12" s="20">
        <f t="shared" si="9"/>
        <v>0.54545454545454541</v>
      </c>
      <c r="T12" s="18">
        <f t="shared" si="1"/>
        <v>4.8002371194699176</v>
      </c>
      <c r="U12" s="37"/>
      <c r="V12" s="37"/>
      <c r="W12" s="37"/>
      <c r="X12" s="37"/>
      <c r="Y12" s="37"/>
      <c r="Z12" s="37"/>
    </row>
    <row r="13" spans="1:26" s="27" customFormat="1" ht="15.75" x14ac:dyDescent="0.25">
      <c r="D13" s="28"/>
      <c r="E13" s="29" t="s">
        <v>25</v>
      </c>
      <c r="F13" s="30"/>
      <c r="I13" s="30" t="s">
        <v>26</v>
      </c>
      <c r="J13" s="30"/>
      <c r="K13" s="30" t="s">
        <v>37</v>
      </c>
      <c r="L13" s="31"/>
      <c r="M13" s="32" t="s">
        <v>26</v>
      </c>
      <c r="N13" s="33"/>
      <c r="O13" s="32" t="s">
        <v>28</v>
      </c>
      <c r="P13" s="34"/>
      <c r="Q13" s="30"/>
      <c r="R13" s="35" t="s">
        <v>27</v>
      </c>
      <c r="S13" s="30"/>
    </row>
    <row r="14" spans="1:26" s="21" customFormat="1" x14ac:dyDescent="0.15">
      <c r="A14" s="38"/>
      <c r="B14" s="38"/>
      <c r="C14" s="38"/>
      <c r="D14" s="39"/>
      <c r="E14" s="39"/>
      <c r="F14" s="40"/>
      <c r="G14" s="38"/>
      <c r="H14" s="38"/>
      <c r="I14" s="40"/>
      <c r="J14" s="40"/>
      <c r="K14" s="40"/>
      <c r="L14" s="41"/>
      <c r="M14" s="40"/>
      <c r="N14" s="42"/>
      <c r="O14" s="40"/>
      <c r="P14" s="43"/>
      <c r="Q14" s="40"/>
      <c r="R14" s="43"/>
      <c r="S14" s="40"/>
      <c r="T14" s="38"/>
    </row>
    <row r="15" spans="1:26" s="21" customFormat="1" ht="15.75" customHeight="1" x14ac:dyDescent="0.15">
      <c r="A15" s="22" t="s">
        <v>43</v>
      </c>
      <c r="B15" s="38"/>
      <c r="C15" s="38"/>
      <c r="D15" s="39"/>
      <c r="E15" s="39"/>
      <c r="F15" s="40"/>
      <c r="G15" s="38"/>
      <c r="H15" s="38"/>
      <c r="I15" s="40"/>
      <c r="J15" s="40"/>
      <c r="K15" s="40"/>
      <c r="L15" s="41"/>
      <c r="M15" s="40"/>
      <c r="N15" s="42"/>
      <c r="O15" s="40"/>
      <c r="P15" s="43"/>
      <c r="Q15" s="40"/>
      <c r="R15" s="43"/>
      <c r="S15" s="40"/>
      <c r="T15" s="38"/>
    </row>
    <row r="16" spans="1:26" s="21" customFormat="1" ht="15.75" customHeight="1" x14ac:dyDescent="0.15">
      <c r="A16" s="38" t="s">
        <v>40</v>
      </c>
      <c r="B16" s="38"/>
      <c r="C16" s="38"/>
      <c r="D16" s="39"/>
      <c r="E16" s="39"/>
      <c r="F16" s="40"/>
      <c r="G16" s="38"/>
      <c r="H16" s="38"/>
      <c r="I16" s="40"/>
      <c r="J16" s="40"/>
      <c r="K16" s="40"/>
      <c r="L16" s="38"/>
      <c r="M16" s="40"/>
      <c r="N16" s="42"/>
      <c r="O16" s="40"/>
      <c r="P16" s="43"/>
      <c r="Q16" s="40"/>
      <c r="R16" s="43"/>
      <c r="S16" s="40"/>
      <c r="T16" s="38"/>
    </row>
    <row r="17" spans="1:20" s="21" customFormat="1" ht="15.75" customHeight="1" x14ac:dyDescent="0.15">
      <c r="A17" s="38" t="s">
        <v>39</v>
      </c>
      <c r="B17" s="38"/>
      <c r="C17" s="38"/>
      <c r="D17" s="39"/>
      <c r="E17" s="39"/>
      <c r="F17" s="40"/>
      <c r="G17" s="38"/>
      <c r="H17" s="38"/>
      <c r="I17" s="40"/>
      <c r="J17" s="40"/>
      <c r="K17" s="40"/>
      <c r="L17" s="38"/>
      <c r="M17" s="40"/>
      <c r="N17" s="42"/>
      <c r="O17" s="40"/>
      <c r="P17" s="43"/>
      <c r="Q17" s="40"/>
      <c r="R17" s="43"/>
      <c r="S17" s="40"/>
      <c r="T17" s="38"/>
    </row>
    <row r="18" spans="1:20" s="21" customFormat="1" ht="15.75" customHeight="1" x14ac:dyDescent="0.15">
      <c r="A18" s="38" t="s">
        <v>41</v>
      </c>
      <c r="B18" s="38"/>
      <c r="C18" s="38"/>
      <c r="D18" s="39"/>
      <c r="E18" s="39"/>
      <c r="F18" s="40"/>
      <c r="G18" s="38"/>
      <c r="H18" s="38"/>
      <c r="I18" s="40"/>
      <c r="J18" s="40"/>
      <c r="K18" s="40"/>
      <c r="L18" s="40"/>
      <c r="M18" s="40"/>
      <c r="N18" s="42"/>
      <c r="O18" s="40"/>
      <c r="P18" s="43"/>
      <c r="Q18" s="40"/>
      <c r="R18" s="43"/>
      <c r="S18" s="40"/>
      <c r="T18" s="38"/>
    </row>
    <row r="19" spans="1:20" s="21" customFormat="1" ht="15.75" customHeight="1" x14ac:dyDescent="0.15">
      <c r="A19" s="38" t="s">
        <v>42</v>
      </c>
      <c r="B19" s="38"/>
      <c r="C19" s="38"/>
      <c r="D19" s="39"/>
      <c r="E19" s="39"/>
      <c r="F19" s="40"/>
      <c r="G19" s="38"/>
      <c r="H19" s="38"/>
      <c r="I19" s="40"/>
      <c r="J19" s="40"/>
      <c r="K19" s="40"/>
      <c r="L19" s="40"/>
      <c r="M19" s="40"/>
      <c r="N19" s="42"/>
      <c r="O19" s="40"/>
      <c r="P19" s="43"/>
      <c r="Q19" s="40"/>
      <c r="R19" s="43"/>
      <c r="S19" s="40"/>
      <c r="T19" s="38"/>
    </row>
    <row r="20" spans="1:20" ht="15.75" customHeight="1" x14ac:dyDescent="0.2">
      <c r="A20" s="44" t="s">
        <v>44</v>
      </c>
      <c r="B20" s="44"/>
      <c r="C20" s="44"/>
      <c r="D20" s="45"/>
      <c r="E20" s="45"/>
      <c r="F20" s="46"/>
      <c r="G20" s="44"/>
      <c r="H20" s="44"/>
      <c r="I20" s="46"/>
      <c r="J20" s="46"/>
      <c r="K20" s="46"/>
      <c r="L20" s="46"/>
      <c r="M20" s="47"/>
      <c r="N20" s="48"/>
      <c r="O20" s="47"/>
      <c r="P20" s="49"/>
      <c r="Q20" s="47"/>
      <c r="R20" s="49"/>
      <c r="S20" s="47"/>
      <c r="T20" s="37"/>
    </row>
    <row r="26" spans="1:20" x14ac:dyDescent="0.15">
      <c r="A26" s="2"/>
      <c r="B26" s="2"/>
      <c r="C26" s="2"/>
    </row>
  </sheetData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Rijkswaterstaat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WvL</dc:creator>
  <cp:lastModifiedBy>WvL</cp:lastModifiedBy>
  <cp:lastPrinted>2016-11-28T14:07:02Z</cp:lastPrinted>
  <dcterms:created xsi:type="dcterms:W3CDTF">2014-04-15T10:25:28Z</dcterms:created>
  <dcterms:modified xsi:type="dcterms:W3CDTF">2016-12-30T17:10:46Z</dcterms:modified>
</cp:coreProperties>
</file>